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ocuments\PCA\Forum Docs\"/>
    </mc:Choice>
  </mc:AlternateContent>
  <bookViews>
    <workbookView xWindow="0" yWindow="0" windowWidth="28800" windowHeight="12435"/>
  </bookViews>
  <sheets>
    <sheet name="Summary" sheetId="2" r:id="rId1"/>
    <sheet name="Detailed analysis" sheetId="1" r:id="rId2"/>
  </sheets>
  <definedNames>
    <definedName name="_xlnm.Print_Area" localSheetId="1">'Detailed analysis'!$A$1:$S$82</definedName>
    <definedName name="_xlnm.Print_Area" localSheetId="0">Summary!$A$1:$M$17</definedName>
  </definedNames>
  <calcPr calcId="152511"/>
</workbook>
</file>

<file path=xl/calcChain.xml><?xml version="1.0" encoding="utf-8"?>
<calcChain xmlns="http://schemas.openxmlformats.org/spreadsheetml/2006/main">
  <c r="R81" i="1" l="1"/>
  <c r="R80" i="1"/>
  <c r="M15" i="2" l="1"/>
  <c r="K15" i="2"/>
  <c r="M17" i="2"/>
  <c r="K17" i="2"/>
  <c r="K14" i="2"/>
  <c r="M14" i="2"/>
  <c r="M12" i="2"/>
  <c r="K12" i="2"/>
  <c r="M10" i="2"/>
  <c r="K10" i="2"/>
  <c r="M8" i="2"/>
  <c r="K8" i="2"/>
  <c r="M6" i="2"/>
  <c r="K6" i="2"/>
  <c r="M81" i="1"/>
  <c r="L81" i="1"/>
  <c r="M80" i="1"/>
  <c r="L80" i="1"/>
  <c r="L82" i="1" s="1"/>
  <c r="Q68" i="1"/>
  <c r="R68" i="1" s="1"/>
  <c r="P68" i="1"/>
  <c r="M68" i="1"/>
  <c r="N68" i="1" s="1"/>
  <c r="L68" i="1"/>
  <c r="R66" i="1"/>
  <c r="N66" i="1"/>
  <c r="R65" i="1"/>
  <c r="N65" i="1"/>
  <c r="R64" i="1"/>
  <c r="N64" i="1"/>
  <c r="R63" i="1"/>
  <c r="N63" i="1"/>
  <c r="R62" i="1"/>
  <c r="N62" i="1"/>
  <c r="R61" i="1"/>
  <c r="N61" i="1"/>
  <c r="R60" i="1"/>
  <c r="N60" i="1"/>
  <c r="Q51" i="1"/>
  <c r="R51" i="1" s="1"/>
  <c r="R52" i="1" s="1"/>
  <c r="P51" i="1"/>
  <c r="M51" i="1"/>
  <c r="L51" i="1"/>
  <c r="R49" i="1"/>
  <c r="N49" i="1"/>
  <c r="R48" i="1"/>
  <c r="N48" i="1"/>
  <c r="R47" i="1"/>
  <c r="N47" i="1"/>
  <c r="R46" i="1"/>
  <c r="N46" i="1"/>
  <c r="R45" i="1"/>
  <c r="N45" i="1"/>
  <c r="R44" i="1"/>
  <c r="N44" i="1"/>
  <c r="R43" i="1"/>
  <c r="N43" i="1"/>
  <c r="Q31" i="1"/>
  <c r="R31" i="1" s="1"/>
  <c r="P31" i="1"/>
  <c r="M31" i="1"/>
  <c r="L31" i="1"/>
  <c r="R29" i="1"/>
  <c r="N29" i="1"/>
  <c r="R28" i="1"/>
  <c r="N28" i="1"/>
  <c r="R27" i="1"/>
  <c r="N27" i="1"/>
  <c r="R26" i="1"/>
  <c r="N26" i="1"/>
  <c r="R25" i="1"/>
  <c r="N25" i="1"/>
  <c r="R24" i="1"/>
  <c r="N24" i="1"/>
  <c r="R23" i="1"/>
  <c r="N23" i="1"/>
  <c r="Q14" i="1"/>
  <c r="R14" i="1" s="1"/>
  <c r="R15" i="1" s="1"/>
  <c r="P14" i="1"/>
  <c r="M14" i="1"/>
  <c r="N14" i="1" s="1"/>
  <c r="N15" i="1" s="1"/>
  <c r="L14" i="1"/>
  <c r="R12" i="1"/>
  <c r="N12" i="1"/>
  <c r="R11" i="1"/>
  <c r="N11" i="1"/>
  <c r="R10" i="1"/>
  <c r="N10" i="1"/>
  <c r="R9" i="1"/>
  <c r="N9" i="1"/>
  <c r="R8" i="1"/>
  <c r="N8" i="1"/>
  <c r="R7" i="1"/>
  <c r="N7" i="1"/>
  <c r="R6" i="1"/>
  <c r="N6" i="1"/>
  <c r="N81" i="1" s="1"/>
  <c r="I80" i="1"/>
  <c r="N80" i="1" l="1"/>
  <c r="N82" i="1" s="1"/>
  <c r="N51" i="1"/>
  <c r="N52" i="1" s="1"/>
  <c r="R72" i="1"/>
  <c r="N31" i="1"/>
  <c r="N35" i="1" s="1"/>
  <c r="R69" i="1"/>
  <c r="R35" i="1"/>
  <c r="C81" i="1"/>
  <c r="D81" i="1"/>
  <c r="C80" i="1"/>
  <c r="C82" i="1" s="1"/>
  <c r="E17" i="2" s="1"/>
  <c r="D80" i="1"/>
  <c r="R82" i="1" l="1"/>
  <c r="N72" i="1"/>
  <c r="N76" i="1" s="1"/>
  <c r="R32" i="1"/>
  <c r="R37" i="1"/>
  <c r="R76" i="1"/>
  <c r="H68" i="1"/>
  <c r="G68" i="1"/>
  <c r="I68" i="1" s="1"/>
  <c r="I8" i="2" s="1"/>
  <c r="D68" i="1"/>
  <c r="C68" i="1"/>
  <c r="E6" i="2" s="1"/>
  <c r="E14" i="2" s="1"/>
  <c r="I66" i="1"/>
  <c r="E66" i="1"/>
  <c r="I65" i="1"/>
  <c r="E65" i="1"/>
  <c r="I64" i="1"/>
  <c r="E64" i="1"/>
  <c r="I63" i="1"/>
  <c r="E63" i="1"/>
  <c r="I62" i="1"/>
  <c r="E62" i="1"/>
  <c r="I61" i="1"/>
  <c r="E61" i="1"/>
  <c r="I60" i="1"/>
  <c r="E60" i="1"/>
  <c r="H51" i="1"/>
  <c r="G51" i="1"/>
  <c r="D51" i="1"/>
  <c r="C51" i="1"/>
  <c r="E12" i="2" s="1"/>
  <c r="I49" i="1"/>
  <c r="E49" i="1"/>
  <c r="I48" i="1"/>
  <c r="E48" i="1"/>
  <c r="I47" i="1"/>
  <c r="E47" i="1"/>
  <c r="I46" i="1"/>
  <c r="E46" i="1"/>
  <c r="I45" i="1"/>
  <c r="E45" i="1"/>
  <c r="I44" i="1"/>
  <c r="E44" i="1"/>
  <c r="I43" i="1"/>
  <c r="E43" i="1"/>
  <c r="E80" i="1" s="1"/>
  <c r="H31" i="1"/>
  <c r="G31" i="1"/>
  <c r="I31" i="1" s="1"/>
  <c r="D31" i="1"/>
  <c r="C31" i="1"/>
  <c r="E8" i="2" s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6" i="1"/>
  <c r="I7" i="1"/>
  <c r="I8" i="1"/>
  <c r="I9" i="1"/>
  <c r="I10" i="1"/>
  <c r="I11" i="1"/>
  <c r="I12" i="1"/>
  <c r="I81" i="1" s="1"/>
  <c r="H14" i="1"/>
  <c r="G14" i="1"/>
  <c r="E6" i="1"/>
  <c r="E81" i="1" s="1"/>
  <c r="E7" i="1"/>
  <c r="E8" i="1"/>
  <c r="E9" i="1"/>
  <c r="E10" i="1"/>
  <c r="E11" i="1"/>
  <c r="E12" i="1"/>
  <c r="D14" i="1"/>
  <c r="C14" i="1"/>
  <c r="E10" i="2" s="1"/>
  <c r="R77" i="1" l="1"/>
  <c r="E82" i="1"/>
  <c r="G17" i="2" s="1"/>
  <c r="I82" i="1"/>
  <c r="I17" i="2" s="1"/>
  <c r="I14" i="1"/>
  <c r="I35" i="1" s="1"/>
  <c r="I6" i="2"/>
  <c r="E31" i="1"/>
  <c r="G6" i="2" s="1"/>
  <c r="K31" i="1"/>
  <c r="E14" i="1"/>
  <c r="E68" i="1"/>
  <c r="G8" i="2" s="1"/>
  <c r="I51" i="1"/>
  <c r="E51" i="1"/>
  <c r="I15" i="1"/>
  <c r="E35" i="1"/>
  <c r="I72" i="1" l="1"/>
  <c r="K72" i="1" s="1"/>
  <c r="I12" i="2"/>
  <c r="K35" i="1"/>
  <c r="I37" i="1"/>
  <c r="E15" i="1"/>
  <c r="G10" i="2"/>
  <c r="I69" i="1"/>
  <c r="K68" i="1"/>
  <c r="K51" i="1"/>
  <c r="E72" i="1"/>
  <c r="E76" i="1" s="1"/>
  <c r="I32" i="1"/>
  <c r="E52" i="1"/>
  <c r="G12" i="2"/>
  <c r="G14" i="2" s="1"/>
  <c r="G15" i="2" s="1"/>
  <c r="I10" i="2"/>
  <c r="I14" i="2" s="1"/>
  <c r="I15" i="2" s="1"/>
  <c r="K14" i="1"/>
  <c r="I52" i="1"/>
  <c r="I76" i="1" l="1"/>
  <c r="I77" i="1" l="1"/>
  <c r="K76" i="1"/>
</calcChain>
</file>

<file path=xl/sharedStrings.xml><?xml version="1.0" encoding="utf-8"?>
<sst xmlns="http://schemas.openxmlformats.org/spreadsheetml/2006/main" count="177" uniqueCount="35">
  <si>
    <t>0400–0500</t>
  </si>
  <si>
    <t>0500–0600</t>
  </si>
  <si>
    <t>0600–0700</t>
  </si>
  <si>
    <t>0700–2200</t>
  </si>
  <si>
    <t>2200–2300</t>
  </si>
  <si>
    <t>2300–0000</t>
  </si>
  <si>
    <t>0000–0400</t>
  </si>
  <si>
    <t>South Runway Depatures  Westerly</t>
  </si>
  <si>
    <t>Current Operations</t>
  </si>
  <si>
    <t xml:space="preserve">No.Flights </t>
  </si>
  <si>
    <t>Total projected Existing planning condition</t>
  </si>
  <si>
    <t>Current planning Conditions</t>
  </si>
  <si>
    <t>With Proposed operations</t>
  </si>
  <si>
    <t xml:space="preserve"> </t>
  </si>
  <si>
    <t xml:space="preserve">Total Departure per day Both Runways </t>
  </si>
  <si>
    <t>Transferring to North runway</t>
  </si>
  <si>
    <t>Estimated with existing conditions</t>
  </si>
  <si>
    <t>Estimated  wth proposed operations</t>
  </si>
  <si>
    <t>North Runway Depatures Westerly</t>
  </si>
  <si>
    <t>Variance</t>
  </si>
  <si>
    <t>South Runway Arrivals  Westerly</t>
  </si>
  <si>
    <t>North Runway Arrivals  Westerly</t>
  </si>
  <si>
    <t>Estimated  change  with existing conditions</t>
  </si>
  <si>
    <t xml:space="preserve">Total Arrival &amp; Departure per day Both Runways </t>
  </si>
  <si>
    <t>Night time Arrivals  ( 11pm) to 7 am</t>
  </si>
  <si>
    <t>Night time departures ( 11pm to 7am)</t>
  </si>
  <si>
    <t>With current planning conditions</t>
  </si>
  <si>
    <t>Current</t>
  </si>
  <si>
    <t>North Runway Arrivals</t>
  </si>
  <si>
    <t>South Runway Arrivals</t>
  </si>
  <si>
    <t xml:space="preserve">South Runway Departures </t>
  </si>
  <si>
    <t>North Runway Departures</t>
  </si>
  <si>
    <t>Total Movements typical summers day</t>
  </si>
  <si>
    <t>Night time Movements</t>
  </si>
  <si>
    <t>Aircraft Altidutes and Flight Movements in Westerly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</si>
</sst>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10" fontId="0" fillId="0" borderId="0" xfId="0" applyNumberFormat="1"/>
    <xf numFmtId="0" fontId="0" fillId="0" borderId="1" xfId="0" applyBorder="1"/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0" fontId="1" fillId="0" borderId="0" xfId="0" applyNumberFormat="1" applyFont="1"/>
    <xf numFmtId="0" fontId="1" fillId="3" borderId="0" xfId="0" applyFont="1" applyFill="1"/>
    <xf numFmtId="0" fontId="2" fillId="2" borderId="1" xfId="0" applyFont="1" applyFill="1" applyBorder="1"/>
    <xf numFmtId="0" fontId="2" fillId="3" borderId="1" xfId="0" applyFont="1" applyFill="1" applyBorder="1"/>
    <xf numFmtId="0" fontId="6" fillId="0" borderId="0" xfId="0" applyFont="1" applyAlignment="1">
      <alignment horizontal="center"/>
    </xf>
    <xf numFmtId="9" fontId="1" fillId="0" borderId="0" xfId="0" applyNumberFormat="1" applyFont="1"/>
    <xf numFmtId="0" fontId="2" fillId="0" borderId="0" xfId="0" applyFont="1"/>
    <xf numFmtId="0" fontId="8" fillId="0" borderId="0" xfId="0" applyFont="1"/>
    <xf numFmtId="0" fontId="0" fillId="3" borderId="0" xfId="0" applyFill="1"/>
    <xf numFmtId="9" fontId="0" fillId="0" borderId="0" xfId="0" applyNumberFormat="1"/>
    <xf numFmtId="0" fontId="1" fillId="4" borderId="1" xfId="0" applyFont="1" applyFill="1" applyBorder="1"/>
    <xf numFmtId="0" fontId="0" fillId="4" borderId="1" xfId="0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3" borderId="0" xfId="0" applyFill="1" applyAlignment="1">
      <alignment wrapText="1"/>
    </xf>
    <xf numFmtId="0" fontId="0" fillId="5" borderId="0" xfId="0" applyFill="1" applyAlignment="1">
      <alignment wrapText="1"/>
    </xf>
    <xf numFmtId="0" fontId="9" fillId="0" borderId="1" xfId="0" applyFont="1" applyBorder="1"/>
    <xf numFmtId="0" fontId="7" fillId="3" borderId="0" xfId="0" applyFont="1" applyFill="1"/>
    <xf numFmtId="0" fontId="4" fillId="0" borderId="8" xfId="0" applyFont="1" applyBorder="1"/>
    <xf numFmtId="0" fontId="10" fillId="0" borderId="0" xfId="0" applyFont="1"/>
    <xf numFmtId="0" fontId="1" fillId="4" borderId="0" xfId="0" applyFont="1" applyFill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view="pageBreakPreview" zoomScaleNormal="100" zoomScaleSheetLayoutView="100" workbookViewId="0">
      <selection activeCell="O8" sqref="O8"/>
    </sheetView>
  </sheetViews>
  <sheetFormatPr defaultRowHeight="15" x14ac:dyDescent="0.25"/>
  <cols>
    <col min="4" max="4" width="22.42578125" customWidth="1"/>
    <col min="5" max="5" width="10.140625" bestFit="1" customWidth="1"/>
    <col min="7" max="7" width="16.5703125" customWidth="1"/>
    <col min="9" max="9" width="12.28515625" customWidth="1"/>
    <col min="11" max="11" width="14.85546875" customWidth="1"/>
    <col min="12" max="12" width="14.42578125" customWidth="1"/>
    <col min="13" max="13" width="12.42578125" customWidth="1"/>
  </cols>
  <sheetData>
    <row r="1" spans="1:17" ht="54" customHeight="1" x14ac:dyDescent="0.4">
      <c r="A1" s="29" t="s">
        <v>34</v>
      </c>
      <c r="B1" s="29"/>
      <c r="C1" s="29"/>
      <c r="D1" s="29"/>
      <c r="E1" s="29"/>
      <c r="F1" s="29"/>
      <c r="G1" s="29"/>
      <c r="H1" s="29"/>
      <c r="I1" s="29"/>
    </row>
    <row r="2" spans="1:17" ht="54" customHeight="1" x14ac:dyDescent="0.25"/>
    <row r="3" spans="1:17" ht="28.5" x14ac:dyDescent="0.45">
      <c r="E3" s="24">
        <v>2016</v>
      </c>
      <c r="F3" s="11"/>
      <c r="G3" s="25">
        <v>2022</v>
      </c>
      <c r="H3" s="11"/>
      <c r="I3" s="11">
        <v>2022</v>
      </c>
      <c r="K3" s="11">
        <v>2037</v>
      </c>
      <c r="M3" s="11">
        <v>2037</v>
      </c>
    </row>
    <row r="4" spans="1:17" ht="75" x14ac:dyDescent="0.25">
      <c r="E4" s="20" t="s">
        <v>27</v>
      </c>
      <c r="G4" s="26" t="s">
        <v>26</v>
      </c>
      <c r="I4" s="27" t="s">
        <v>12</v>
      </c>
      <c r="K4" s="26" t="s">
        <v>26</v>
      </c>
      <c r="M4" s="27" t="s">
        <v>12</v>
      </c>
    </row>
    <row r="6" spans="1:17" x14ac:dyDescent="0.25">
      <c r="A6" t="s">
        <v>31</v>
      </c>
      <c r="E6">
        <f>'Detailed analysis'!C68</f>
        <v>0</v>
      </c>
      <c r="G6">
        <f>'Detailed analysis'!E31</f>
        <v>317</v>
      </c>
      <c r="I6">
        <f>'Detailed analysis'!I31</f>
        <v>355</v>
      </c>
      <c r="K6">
        <f>'Detailed analysis'!N31</f>
        <v>390</v>
      </c>
      <c r="M6">
        <f>'Detailed analysis'!R31</f>
        <v>417</v>
      </c>
    </row>
    <row r="8" spans="1:17" x14ac:dyDescent="0.25">
      <c r="A8" t="s">
        <v>28</v>
      </c>
      <c r="E8">
        <f>'Detailed analysis'!C31</f>
        <v>0</v>
      </c>
      <c r="G8">
        <f>'Detailed analysis'!E68</f>
        <v>12</v>
      </c>
      <c r="I8">
        <f>'Detailed analysis'!I68</f>
        <v>0</v>
      </c>
      <c r="K8">
        <f>'Detailed analysis'!N68</f>
        <v>25</v>
      </c>
      <c r="M8">
        <f>'Detailed analysis'!R68</f>
        <v>37</v>
      </c>
    </row>
    <row r="10" spans="1:17" x14ac:dyDescent="0.25">
      <c r="A10" t="s">
        <v>30</v>
      </c>
      <c r="E10">
        <f>'Detailed analysis'!C14</f>
        <v>334</v>
      </c>
      <c r="G10">
        <f>'Detailed analysis'!E14</f>
        <v>68</v>
      </c>
      <c r="I10">
        <f>'Detailed analysis'!I14</f>
        <v>54</v>
      </c>
      <c r="K10">
        <f>'Detailed analysis'!N14</f>
        <v>84</v>
      </c>
      <c r="M10">
        <f>'Detailed analysis'!R14</f>
        <v>124</v>
      </c>
    </row>
    <row r="12" spans="1:17" x14ac:dyDescent="0.25">
      <c r="A12" t="s">
        <v>29</v>
      </c>
      <c r="E12">
        <f>'Detailed analysis'!C51</f>
        <v>334</v>
      </c>
      <c r="G12">
        <f>'Detailed analysis'!E51</f>
        <v>375</v>
      </c>
      <c r="I12">
        <f>'Detailed analysis'!I51</f>
        <v>407</v>
      </c>
      <c r="K12">
        <f>'Detailed analysis'!N51</f>
        <v>448</v>
      </c>
      <c r="M12">
        <f>'Detailed analysis'!R51</f>
        <v>502</v>
      </c>
    </row>
    <row r="13" spans="1:17" x14ac:dyDescent="0.25">
      <c r="Q13">
        <v>5</v>
      </c>
    </row>
    <row r="14" spans="1:17" ht="32.25" thickBot="1" x14ac:dyDescent="0.55000000000000004">
      <c r="A14" t="s">
        <v>32</v>
      </c>
      <c r="E14" s="28">
        <f>SUM(E6:E13)</f>
        <v>668</v>
      </c>
      <c r="G14" s="28">
        <f>SUM(G6:G13)</f>
        <v>772</v>
      </c>
      <c r="I14" s="28">
        <f>SUM(I6:I13)</f>
        <v>816</v>
      </c>
      <c r="J14" s="28" t="s">
        <v>13</v>
      </c>
      <c r="K14" s="28">
        <f t="shared" ref="K14:M14" si="0">SUM(K6:K13)</f>
        <v>947</v>
      </c>
      <c r="L14" s="28" t="s">
        <v>13</v>
      </c>
      <c r="M14" s="28">
        <f t="shared" si="0"/>
        <v>1080</v>
      </c>
      <c r="Q14">
        <v>12</v>
      </c>
    </row>
    <row r="15" spans="1:17" ht="15.75" thickTop="1" x14ac:dyDescent="0.25">
      <c r="G15" s="21">
        <f>G14/E14</f>
        <v>1.1556886227544909</v>
      </c>
      <c r="H15" s="21"/>
      <c r="I15" s="21">
        <f>I14/E14</f>
        <v>1.221556886227545</v>
      </c>
      <c r="K15" s="21">
        <f>K14/E14</f>
        <v>1.4176646706586826</v>
      </c>
      <c r="L15" s="21"/>
      <c r="M15" s="21">
        <f>M14/E14</f>
        <v>1.6167664670658684</v>
      </c>
      <c r="Q15">
        <v>7</v>
      </c>
    </row>
    <row r="16" spans="1:17" ht="25.5" customHeight="1" x14ac:dyDescent="0.25">
      <c r="Q16">
        <v>325</v>
      </c>
    </row>
    <row r="17" spans="1:17" ht="24" thickBot="1" x14ac:dyDescent="0.4">
      <c r="A17" s="31" t="s">
        <v>33</v>
      </c>
      <c r="E17" s="30">
        <f>'Detailed analysis'!C82</f>
        <v>99</v>
      </c>
      <c r="G17" s="30">
        <f>'Detailed analysis'!E82</f>
        <v>65</v>
      </c>
      <c r="I17" s="30">
        <f>'Detailed analysis'!I82</f>
        <v>108</v>
      </c>
      <c r="K17" s="30">
        <f>'Detailed analysis'!N82</f>
        <v>65</v>
      </c>
      <c r="L17" s="30"/>
      <c r="M17" s="30">
        <f>'Detailed analysis'!R82</f>
        <v>146</v>
      </c>
      <c r="Q17">
        <v>344</v>
      </c>
    </row>
    <row r="18" spans="1:17" x14ac:dyDescent="0.25">
      <c r="Q18">
        <v>27</v>
      </c>
    </row>
    <row r="19" spans="1:17" x14ac:dyDescent="0.25">
      <c r="Q19">
        <v>11</v>
      </c>
    </row>
  </sheetData>
  <pageMargins left="0.7" right="0.7" top="0.75" bottom="0.75" header="0.3" footer="0.3"/>
  <pageSetup paperSize="9" scale="51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view="pageBreakPreview" zoomScaleNormal="100" zoomScaleSheetLayoutView="100" workbookViewId="0">
      <selection activeCell="H13" sqref="H13"/>
    </sheetView>
  </sheetViews>
  <sheetFormatPr defaultRowHeight="15" x14ac:dyDescent="0.25"/>
  <cols>
    <col min="1" max="1" width="12" customWidth="1"/>
    <col min="2" max="2" width="27.42578125" customWidth="1"/>
    <col min="3" max="3" width="16.85546875" customWidth="1"/>
    <col min="4" max="4" width="17.85546875" customWidth="1"/>
    <col min="5" max="5" width="18.85546875" customWidth="1"/>
    <col min="7" max="7" width="14" customWidth="1"/>
    <col min="8" max="8" width="17.7109375" customWidth="1"/>
    <col min="9" max="9" width="15.42578125" customWidth="1"/>
    <col min="11" max="11" width="11.5703125" customWidth="1"/>
    <col min="13" max="13" width="13.85546875" customWidth="1"/>
    <col min="14" max="14" width="12.42578125" customWidth="1"/>
    <col min="18" max="18" width="14.42578125" customWidth="1"/>
  </cols>
  <sheetData>
    <row r="1" spans="1:18" ht="29.25" thickBot="1" x14ac:dyDescent="0.5">
      <c r="A1" s="11" t="s">
        <v>7</v>
      </c>
    </row>
    <row r="2" spans="1:18" ht="16.5" thickTop="1" thickBot="1" x14ac:dyDescent="0.3">
      <c r="C2" s="33" t="s">
        <v>11</v>
      </c>
      <c r="D2" s="34"/>
      <c r="E2" s="35"/>
      <c r="G2" s="36" t="s">
        <v>12</v>
      </c>
      <c r="H2" s="37"/>
      <c r="I2" s="38"/>
      <c r="K2" s="1" t="s">
        <v>19</v>
      </c>
      <c r="L2" s="33" t="s">
        <v>11</v>
      </c>
      <c r="M2" s="34"/>
      <c r="N2" s="35"/>
      <c r="P2" s="36" t="s">
        <v>12</v>
      </c>
      <c r="Q2" s="37"/>
      <c r="R2" s="38"/>
    </row>
    <row r="3" spans="1:18" ht="24" thickTop="1" x14ac:dyDescent="0.35">
      <c r="C3" s="16">
        <v>2016</v>
      </c>
      <c r="D3" s="16">
        <v>2022</v>
      </c>
      <c r="E3" s="16">
        <v>2022</v>
      </c>
      <c r="F3" s="10"/>
      <c r="G3" s="16">
        <v>2016</v>
      </c>
      <c r="H3" s="16">
        <v>2022</v>
      </c>
      <c r="I3" s="16">
        <v>2022</v>
      </c>
      <c r="L3" s="16">
        <v>2016</v>
      </c>
      <c r="M3" s="16">
        <v>2037</v>
      </c>
      <c r="N3" s="16">
        <v>2037</v>
      </c>
      <c r="O3" s="10"/>
      <c r="P3" s="16">
        <v>2016</v>
      </c>
      <c r="Q3" s="16">
        <v>2037</v>
      </c>
      <c r="R3" s="16">
        <v>2037</v>
      </c>
    </row>
    <row r="4" spans="1:18" ht="105" x14ac:dyDescent="0.25">
      <c r="C4" s="4" t="s">
        <v>8</v>
      </c>
      <c r="D4" s="4" t="s">
        <v>15</v>
      </c>
      <c r="E4" s="7" t="s">
        <v>10</v>
      </c>
      <c r="G4" s="4" t="s">
        <v>8</v>
      </c>
      <c r="H4" s="4" t="s">
        <v>15</v>
      </c>
      <c r="I4" s="8" t="s">
        <v>10</v>
      </c>
      <c r="L4" s="4" t="s">
        <v>8</v>
      </c>
      <c r="M4" s="4" t="s">
        <v>15</v>
      </c>
      <c r="N4" s="7" t="s">
        <v>10</v>
      </c>
      <c r="P4" s="4" t="s">
        <v>8</v>
      </c>
      <c r="Q4" s="4" t="s">
        <v>15</v>
      </c>
      <c r="R4" s="8" t="s">
        <v>10</v>
      </c>
    </row>
    <row r="5" spans="1:18" x14ac:dyDescent="0.25">
      <c r="C5" s="2" t="s">
        <v>9</v>
      </c>
      <c r="D5" s="2" t="s">
        <v>9</v>
      </c>
      <c r="E5" s="2" t="s">
        <v>9</v>
      </c>
      <c r="F5" s="2" t="s">
        <v>13</v>
      </c>
      <c r="G5" s="2" t="s">
        <v>9</v>
      </c>
      <c r="H5" s="2" t="s">
        <v>9</v>
      </c>
      <c r="I5" s="2" t="s">
        <v>9</v>
      </c>
      <c r="L5" s="2" t="s">
        <v>9</v>
      </c>
      <c r="M5" s="2" t="s">
        <v>9</v>
      </c>
      <c r="N5" s="2" t="s">
        <v>9</v>
      </c>
      <c r="O5" s="2" t="s">
        <v>13</v>
      </c>
      <c r="P5" s="2" t="s">
        <v>9</v>
      </c>
      <c r="Q5" s="2" t="s">
        <v>9</v>
      </c>
      <c r="R5" s="2" t="s">
        <v>9</v>
      </c>
    </row>
    <row r="6" spans="1:18" ht="21" x14ac:dyDescent="0.35">
      <c r="A6" s="9" t="s">
        <v>0</v>
      </c>
      <c r="C6" s="3">
        <v>0</v>
      </c>
      <c r="D6">
        <v>0</v>
      </c>
      <c r="E6" s="9">
        <f t="shared" ref="E6:E12" si="0">SUM(C6:D6)</f>
        <v>0</v>
      </c>
      <c r="G6" s="3">
        <v>0</v>
      </c>
      <c r="H6">
        <v>0</v>
      </c>
      <c r="I6">
        <f t="shared" ref="I6:I12" si="1">SUM(G6:H6)</f>
        <v>0</v>
      </c>
      <c r="L6" s="3">
        <v>0</v>
      </c>
      <c r="M6">
        <v>0</v>
      </c>
      <c r="N6" s="9">
        <f t="shared" ref="N6:N12" si="2">SUM(L6:M6)</f>
        <v>0</v>
      </c>
      <c r="P6" s="3">
        <v>0</v>
      </c>
      <c r="Q6">
        <v>0</v>
      </c>
      <c r="R6">
        <f t="shared" ref="R6:R12" si="3">SUM(P6:Q6)</f>
        <v>0</v>
      </c>
    </row>
    <row r="7" spans="1:18" ht="21" x14ac:dyDescent="0.35">
      <c r="A7" s="9" t="s">
        <v>1</v>
      </c>
      <c r="C7" s="3">
        <v>6</v>
      </c>
      <c r="D7">
        <v>-3</v>
      </c>
      <c r="E7" s="19">
        <f t="shared" si="0"/>
        <v>3</v>
      </c>
      <c r="G7" s="3">
        <v>6</v>
      </c>
      <c r="H7">
        <v>-1</v>
      </c>
      <c r="I7">
        <f t="shared" si="1"/>
        <v>5</v>
      </c>
      <c r="L7" s="3">
        <v>6</v>
      </c>
      <c r="M7">
        <v>-3</v>
      </c>
      <c r="N7" s="19">
        <f t="shared" si="2"/>
        <v>3</v>
      </c>
      <c r="P7" s="3">
        <v>6</v>
      </c>
      <c r="Q7">
        <v>-1</v>
      </c>
      <c r="R7">
        <f t="shared" si="3"/>
        <v>5</v>
      </c>
    </row>
    <row r="8" spans="1:18" ht="21" x14ac:dyDescent="0.35">
      <c r="A8" s="9" t="s">
        <v>2</v>
      </c>
      <c r="C8" s="3">
        <v>37</v>
      </c>
      <c r="D8">
        <v>-12</v>
      </c>
      <c r="E8" s="19">
        <f t="shared" si="0"/>
        <v>25</v>
      </c>
      <c r="G8" s="3">
        <v>37</v>
      </c>
      <c r="H8">
        <v>-13</v>
      </c>
      <c r="I8">
        <f t="shared" si="1"/>
        <v>24</v>
      </c>
      <c r="L8" s="3">
        <v>37</v>
      </c>
      <c r="M8">
        <v>-12</v>
      </c>
      <c r="N8" s="19">
        <f t="shared" si="2"/>
        <v>25</v>
      </c>
      <c r="P8" s="3">
        <v>37</v>
      </c>
      <c r="Q8">
        <v>-4</v>
      </c>
      <c r="R8">
        <f t="shared" si="3"/>
        <v>33</v>
      </c>
    </row>
    <row r="9" spans="1:18" ht="21" x14ac:dyDescent="0.35">
      <c r="A9" s="9" t="s">
        <v>3</v>
      </c>
      <c r="C9" s="3">
        <v>284</v>
      </c>
      <c r="D9">
        <v>-245</v>
      </c>
      <c r="E9" s="9">
        <f t="shared" si="0"/>
        <v>39</v>
      </c>
      <c r="G9" s="3">
        <v>284</v>
      </c>
      <c r="H9">
        <v>-260</v>
      </c>
      <c r="I9">
        <f t="shared" si="1"/>
        <v>24</v>
      </c>
      <c r="L9" s="3">
        <v>284</v>
      </c>
      <c r="M9">
        <v>-229</v>
      </c>
      <c r="N9" s="9">
        <f t="shared" si="2"/>
        <v>55</v>
      </c>
      <c r="P9" s="3">
        <v>284</v>
      </c>
      <c r="Q9">
        <v>-203</v>
      </c>
      <c r="R9">
        <f t="shared" si="3"/>
        <v>81</v>
      </c>
    </row>
    <row r="10" spans="1:18" ht="21" x14ac:dyDescent="0.35">
      <c r="A10" s="9" t="s">
        <v>4</v>
      </c>
      <c r="C10" s="3">
        <v>4</v>
      </c>
      <c r="D10">
        <v>-4</v>
      </c>
      <c r="E10" s="9">
        <f t="shared" si="0"/>
        <v>0</v>
      </c>
      <c r="G10" s="3">
        <v>4</v>
      </c>
      <c r="H10">
        <v>-4</v>
      </c>
      <c r="I10">
        <f t="shared" si="1"/>
        <v>0</v>
      </c>
      <c r="L10" s="3">
        <v>4</v>
      </c>
      <c r="M10">
        <v>-4</v>
      </c>
      <c r="N10" s="9">
        <f t="shared" si="2"/>
        <v>0</v>
      </c>
      <c r="P10" s="3">
        <v>4</v>
      </c>
      <c r="Q10">
        <v>-4</v>
      </c>
      <c r="R10">
        <f t="shared" si="3"/>
        <v>0</v>
      </c>
    </row>
    <row r="11" spans="1:18" ht="21" x14ac:dyDescent="0.35">
      <c r="A11" s="9" t="s">
        <v>5</v>
      </c>
      <c r="C11" s="3">
        <v>1</v>
      </c>
      <c r="D11">
        <v>-1</v>
      </c>
      <c r="E11" s="9">
        <f t="shared" si="0"/>
        <v>0</v>
      </c>
      <c r="G11" s="3">
        <v>1</v>
      </c>
      <c r="H11">
        <v>-1</v>
      </c>
      <c r="I11">
        <f t="shared" si="1"/>
        <v>0</v>
      </c>
      <c r="L11" s="3">
        <v>1</v>
      </c>
      <c r="M11">
        <v>-1</v>
      </c>
      <c r="N11" s="9">
        <f t="shared" si="2"/>
        <v>0</v>
      </c>
      <c r="P11" s="3">
        <v>1</v>
      </c>
      <c r="Q11">
        <v>1</v>
      </c>
      <c r="R11">
        <f t="shared" si="3"/>
        <v>2</v>
      </c>
    </row>
    <row r="12" spans="1:18" ht="21" x14ac:dyDescent="0.35">
      <c r="A12" s="9" t="s">
        <v>6</v>
      </c>
      <c r="C12" s="3">
        <v>2</v>
      </c>
      <c r="D12">
        <v>-1</v>
      </c>
      <c r="E12" s="9">
        <f t="shared" si="0"/>
        <v>1</v>
      </c>
      <c r="G12" s="3">
        <v>2</v>
      </c>
      <c r="H12">
        <v>-1</v>
      </c>
      <c r="I12">
        <f t="shared" si="1"/>
        <v>1</v>
      </c>
      <c r="L12" s="3">
        <v>2</v>
      </c>
      <c r="M12">
        <v>-1</v>
      </c>
      <c r="N12" s="9">
        <f t="shared" si="2"/>
        <v>1</v>
      </c>
      <c r="P12" s="3">
        <v>2</v>
      </c>
      <c r="Q12">
        <v>1</v>
      </c>
      <c r="R12">
        <f t="shared" si="3"/>
        <v>3</v>
      </c>
    </row>
    <row r="14" spans="1:18" ht="36.75" thickBot="1" x14ac:dyDescent="0.6">
      <c r="C14" s="6">
        <f>SUM(C6:C13)</f>
        <v>334</v>
      </c>
      <c r="D14" s="6">
        <f>SUM(D6:D13)</f>
        <v>-266</v>
      </c>
      <c r="E14" s="14">
        <f>SUM(C14:D14)</f>
        <v>68</v>
      </c>
      <c r="G14" s="6">
        <f>SUM(G6:G13)</f>
        <v>334</v>
      </c>
      <c r="H14" s="6">
        <f>SUM(H6:H13)</f>
        <v>-280</v>
      </c>
      <c r="I14" s="15">
        <f>SUM(G14:H14)</f>
        <v>54</v>
      </c>
      <c r="K14" s="18">
        <f>I14-E14</f>
        <v>-14</v>
      </c>
      <c r="L14" s="6">
        <f>SUM(L6:L13)</f>
        <v>334</v>
      </c>
      <c r="M14" s="6">
        <f>SUM(M6:M13)</f>
        <v>-250</v>
      </c>
      <c r="N14" s="14">
        <f>SUM(L14:M14)</f>
        <v>84</v>
      </c>
      <c r="P14" s="6">
        <f>SUM(P6:P13)</f>
        <v>334</v>
      </c>
      <c r="Q14" s="6">
        <f>SUM(Q6:Q13)</f>
        <v>-210</v>
      </c>
      <c r="R14" s="15">
        <f>SUM(P14:Q14)</f>
        <v>124</v>
      </c>
    </row>
    <row r="15" spans="1:18" ht="15.75" thickTop="1" x14ac:dyDescent="0.25">
      <c r="E15" s="5">
        <f>E14/C14</f>
        <v>0.20359281437125748</v>
      </c>
      <c r="I15" s="5">
        <f>I14/G14</f>
        <v>0.16167664670658682</v>
      </c>
      <c r="N15" s="5">
        <f>N14/L14</f>
        <v>0.25149700598802394</v>
      </c>
      <c r="R15" s="5">
        <f>R14/P14</f>
        <v>0.3712574850299401</v>
      </c>
    </row>
    <row r="18" spans="1:18" ht="29.25" thickBot="1" x14ac:dyDescent="0.5">
      <c r="A18" s="11" t="s">
        <v>18</v>
      </c>
    </row>
    <row r="19" spans="1:18" ht="16.5" thickTop="1" thickBot="1" x14ac:dyDescent="0.3">
      <c r="C19" s="33" t="s">
        <v>11</v>
      </c>
      <c r="D19" s="34"/>
      <c r="E19" s="35"/>
      <c r="G19" s="36" t="s">
        <v>12</v>
      </c>
      <c r="H19" s="37"/>
      <c r="I19" s="38"/>
      <c r="L19" s="33" t="s">
        <v>11</v>
      </c>
      <c r="M19" s="34"/>
      <c r="N19" s="35"/>
      <c r="P19" s="36" t="s">
        <v>12</v>
      </c>
      <c r="Q19" s="37"/>
      <c r="R19" s="38"/>
    </row>
    <row r="20" spans="1:18" ht="24" thickTop="1" x14ac:dyDescent="0.35">
      <c r="C20" s="16">
        <v>2016</v>
      </c>
      <c r="D20" s="16">
        <v>2022</v>
      </c>
      <c r="E20" s="16">
        <v>2022</v>
      </c>
      <c r="F20" s="10"/>
      <c r="G20" s="16">
        <v>2016</v>
      </c>
      <c r="H20" s="16">
        <v>2022</v>
      </c>
      <c r="I20" s="16">
        <v>2022</v>
      </c>
      <c r="L20" s="16">
        <v>2016</v>
      </c>
      <c r="M20" s="16">
        <v>2037</v>
      </c>
      <c r="N20" s="16">
        <v>2037</v>
      </c>
      <c r="O20" s="10"/>
      <c r="P20" s="16">
        <v>2016</v>
      </c>
      <c r="Q20" s="16">
        <v>2037</v>
      </c>
      <c r="R20" s="16">
        <v>2037</v>
      </c>
    </row>
    <row r="21" spans="1:18" ht="105" x14ac:dyDescent="0.25">
      <c r="C21" s="4" t="s">
        <v>8</v>
      </c>
      <c r="D21" s="4" t="s">
        <v>16</v>
      </c>
      <c r="E21" s="7" t="s">
        <v>10</v>
      </c>
      <c r="G21" s="4" t="s">
        <v>8</v>
      </c>
      <c r="H21" s="4" t="s">
        <v>17</v>
      </c>
      <c r="I21" s="8" t="s">
        <v>10</v>
      </c>
      <c r="L21" s="4" t="s">
        <v>8</v>
      </c>
      <c r="M21" s="4" t="s">
        <v>16</v>
      </c>
      <c r="N21" s="7" t="s">
        <v>10</v>
      </c>
      <c r="P21" s="4" t="s">
        <v>8</v>
      </c>
      <c r="Q21" s="4" t="s">
        <v>17</v>
      </c>
      <c r="R21" s="8" t="s">
        <v>10</v>
      </c>
    </row>
    <row r="22" spans="1:18" x14ac:dyDescent="0.25">
      <c r="C22" s="2" t="s">
        <v>9</v>
      </c>
      <c r="D22" s="2" t="s">
        <v>9</v>
      </c>
      <c r="E22" s="2" t="s">
        <v>9</v>
      </c>
      <c r="F22" s="2" t="s">
        <v>13</v>
      </c>
      <c r="G22" s="2" t="s">
        <v>9</v>
      </c>
      <c r="H22" s="2" t="s">
        <v>9</v>
      </c>
      <c r="I22" s="2" t="s">
        <v>9</v>
      </c>
      <c r="L22" s="2" t="s">
        <v>9</v>
      </c>
      <c r="M22" s="2" t="s">
        <v>9</v>
      </c>
      <c r="N22" s="2" t="s">
        <v>9</v>
      </c>
      <c r="O22" s="2" t="s">
        <v>13</v>
      </c>
      <c r="P22" s="2" t="s">
        <v>9</v>
      </c>
      <c r="Q22" s="2" t="s">
        <v>9</v>
      </c>
      <c r="R22" s="2" t="s">
        <v>9</v>
      </c>
    </row>
    <row r="23" spans="1:18" ht="21" x14ac:dyDescent="0.35">
      <c r="A23" s="9" t="s">
        <v>0</v>
      </c>
      <c r="C23" s="3">
        <v>0</v>
      </c>
      <c r="D23">
        <v>0</v>
      </c>
      <c r="E23" s="9">
        <f t="shared" ref="E23:E29" si="4">SUM(C23:D23)</f>
        <v>0</v>
      </c>
      <c r="G23" s="3">
        <v>0</v>
      </c>
      <c r="H23">
        <v>0</v>
      </c>
      <c r="I23">
        <f t="shared" ref="I23:I29" si="5">SUM(G23:H23)</f>
        <v>0</v>
      </c>
      <c r="L23" s="3">
        <v>0</v>
      </c>
      <c r="M23">
        <v>0</v>
      </c>
      <c r="N23" s="9">
        <f t="shared" ref="N23:N29" si="6">SUM(L23:M23)</f>
        <v>0</v>
      </c>
      <c r="P23" s="3">
        <v>0</v>
      </c>
      <c r="Q23">
        <v>0</v>
      </c>
      <c r="R23">
        <f t="shared" ref="R23:R29" si="7">SUM(P23:Q23)</f>
        <v>0</v>
      </c>
    </row>
    <row r="24" spans="1:18" ht="21" x14ac:dyDescent="0.35">
      <c r="A24" s="9" t="s">
        <v>1</v>
      </c>
      <c r="C24" s="3">
        <v>0</v>
      </c>
      <c r="D24">
        <v>0</v>
      </c>
      <c r="E24" s="9">
        <f t="shared" si="4"/>
        <v>0</v>
      </c>
      <c r="G24" s="3">
        <v>0</v>
      </c>
      <c r="H24">
        <v>0</v>
      </c>
      <c r="I24">
        <f t="shared" si="5"/>
        <v>0</v>
      </c>
      <c r="L24" s="3">
        <v>0</v>
      </c>
      <c r="M24">
        <v>0</v>
      </c>
      <c r="N24" s="9">
        <f t="shared" si="6"/>
        <v>0</v>
      </c>
      <c r="P24" s="3">
        <v>0</v>
      </c>
      <c r="Q24">
        <v>0</v>
      </c>
      <c r="R24">
        <f t="shared" si="7"/>
        <v>0</v>
      </c>
    </row>
    <row r="25" spans="1:18" ht="21" x14ac:dyDescent="0.35">
      <c r="A25" s="9" t="s">
        <v>2</v>
      </c>
      <c r="C25" s="3">
        <v>0</v>
      </c>
      <c r="D25">
        <v>0</v>
      </c>
      <c r="E25" s="9">
        <f t="shared" si="4"/>
        <v>0</v>
      </c>
      <c r="G25" s="3">
        <v>0</v>
      </c>
      <c r="H25">
        <v>16</v>
      </c>
      <c r="I25">
        <f t="shared" si="5"/>
        <v>16</v>
      </c>
      <c r="L25" s="3">
        <v>0</v>
      </c>
      <c r="M25">
        <v>0</v>
      </c>
      <c r="N25" s="9">
        <f t="shared" si="6"/>
        <v>0</v>
      </c>
      <c r="P25" s="3">
        <v>0</v>
      </c>
      <c r="Q25">
        <v>19</v>
      </c>
      <c r="R25">
        <f t="shared" si="7"/>
        <v>19</v>
      </c>
    </row>
    <row r="26" spans="1:18" ht="21" x14ac:dyDescent="0.35">
      <c r="A26" s="9" t="s">
        <v>3</v>
      </c>
      <c r="C26" s="3">
        <v>0</v>
      </c>
      <c r="D26">
        <v>311</v>
      </c>
      <c r="E26" s="9">
        <f t="shared" si="4"/>
        <v>311</v>
      </c>
      <c r="G26" s="3">
        <v>0</v>
      </c>
      <c r="H26">
        <v>333</v>
      </c>
      <c r="I26">
        <f t="shared" si="5"/>
        <v>333</v>
      </c>
      <c r="L26" s="3">
        <v>0</v>
      </c>
      <c r="M26">
        <v>378</v>
      </c>
      <c r="N26" s="9">
        <f t="shared" si="6"/>
        <v>378</v>
      </c>
      <c r="P26" s="3">
        <v>0</v>
      </c>
      <c r="Q26">
        <v>389</v>
      </c>
      <c r="R26">
        <f t="shared" si="7"/>
        <v>389</v>
      </c>
    </row>
    <row r="27" spans="1:18" ht="21" x14ac:dyDescent="0.35">
      <c r="A27" s="9" t="s">
        <v>4</v>
      </c>
      <c r="C27" s="3">
        <v>0</v>
      </c>
      <c r="D27">
        <v>6</v>
      </c>
      <c r="E27" s="9">
        <f t="shared" si="4"/>
        <v>6</v>
      </c>
      <c r="G27" s="3">
        <v>0</v>
      </c>
      <c r="H27">
        <v>6</v>
      </c>
      <c r="I27">
        <f t="shared" si="5"/>
        <v>6</v>
      </c>
      <c r="L27" s="3">
        <v>0</v>
      </c>
      <c r="M27">
        <v>12</v>
      </c>
      <c r="N27" s="9">
        <f t="shared" si="6"/>
        <v>12</v>
      </c>
      <c r="P27" s="3">
        <v>0</v>
      </c>
      <c r="Q27">
        <v>9</v>
      </c>
      <c r="R27">
        <f t="shared" si="7"/>
        <v>9</v>
      </c>
    </row>
    <row r="28" spans="1:18" ht="21" x14ac:dyDescent="0.35">
      <c r="A28" s="9" t="s">
        <v>5</v>
      </c>
      <c r="C28" s="3">
        <v>0</v>
      </c>
      <c r="D28">
        <v>0</v>
      </c>
      <c r="E28" s="9">
        <f t="shared" si="4"/>
        <v>0</v>
      </c>
      <c r="G28" s="3">
        <v>0</v>
      </c>
      <c r="H28">
        <v>0</v>
      </c>
      <c r="I28">
        <f t="shared" si="5"/>
        <v>0</v>
      </c>
      <c r="L28" s="3">
        <v>0</v>
      </c>
      <c r="M28">
        <v>0</v>
      </c>
      <c r="N28" s="9">
        <f t="shared" si="6"/>
        <v>0</v>
      </c>
      <c r="P28" s="3">
        <v>0</v>
      </c>
      <c r="Q28">
        <v>0</v>
      </c>
      <c r="R28">
        <f t="shared" si="7"/>
        <v>0</v>
      </c>
    </row>
    <row r="29" spans="1:18" ht="21" x14ac:dyDescent="0.35">
      <c r="A29" s="9" t="s">
        <v>6</v>
      </c>
      <c r="C29" s="3">
        <v>0</v>
      </c>
      <c r="D29">
        <v>0</v>
      </c>
      <c r="E29" s="9">
        <f t="shared" si="4"/>
        <v>0</v>
      </c>
      <c r="G29" s="3">
        <v>0</v>
      </c>
      <c r="H29">
        <v>0</v>
      </c>
      <c r="I29">
        <f t="shared" si="5"/>
        <v>0</v>
      </c>
      <c r="L29" s="3">
        <v>0</v>
      </c>
      <c r="M29">
        <v>0</v>
      </c>
      <c r="N29" s="9">
        <f t="shared" si="6"/>
        <v>0</v>
      </c>
      <c r="P29" s="3">
        <v>0</v>
      </c>
      <c r="Q29">
        <v>0</v>
      </c>
      <c r="R29">
        <f t="shared" si="7"/>
        <v>0</v>
      </c>
    </row>
    <row r="31" spans="1:18" ht="36.75" thickBot="1" x14ac:dyDescent="0.6">
      <c r="C31" s="6">
        <f>SUM(C23:C30)</f>
        <v>0</v>
      </c>
      <c r="D31" s="6">
        <f>SUM(D23:D30)</f>
        <v>317</v>
      </c>
      <c r="E31" s="14">
        <f>SUM(C31:D31)</f>
        <v>317</v>
      </c>
      <c r="G31" s="6">
        <f>SUM(G23:G30)</f>
        <v>0</v>
      </c>
      <c r="H31" s="6">
        <f>SUM(H23:H30)</f>
        <v>355</v>
      </c>
      <c r="I31" s="15">
        <f>SUM(G31:H31)</f>
        <v>355</v>
      </c>
      <c r="K31" s="18">
        <f>I31-E31</f>
        <v>38</v>
      </c>
      <c r="L31" s="6">
        <f>SUM(L23:L30)</f>
        <v>0</v>
      </c>
      <c r="M31" s="6">
        <f>SUM(M23:M30)</f>
        <v>390</v>
      </c>
      <c r="N31" s="14">
        <f>SUM(L31:M31)</f>
        <v>390</v>
      </c>
      <c r="P31" s="6">
        <f>SUM(P23:P30)</f>
        <v>0</v>
      </c>
      <c r="Q31" s="6">
        <f>SUM(Q23:Q30)</f>
        <v>417</v>
      </c>
      <c r="R31" s="15">
        <f>SUM(P31:Q31)</f>
        <v>417</v>
      </c>
    </row>
    <row r="32" spans="1:18" ht="15.75" thickTop="1" x14ac:dyDescent="0.25">
      <c r="E32" s="5" t="s">
        <v>13</v>
      </c>
      <c r="I32" s="12">
        <f>I31/E31</f>
        <v>1.1198738170347002</v>
      </c>
      <c r="N32" s="5" t="s">
        <v>13</v>
      </c>
      <c r="R32" s="12">
        <f>R31/N31</f>
        <v>1.0692307692307692</v>
      </c>
    </row>
    <row r="35" spans="1:18" ht="36.75" thickBot="1" x14ac:dyDescent="0.6">
      <c r="A35" s="13" t="s">
        <v>14</v>
      </c>
      <c r="B35" s="13"/>
      <c r="C35" s="13"/>
      <c r="E35" s="14">
        <f>E31+E14</f>
        <v>385</v>
      </c>
      <c r="I35" s="15">
        <f>I14+I31</f>
        <v>409</v>
      </c>
      <c r="K35" s="18">
        <f>I35-E35</f>
        <v>24</v>
      </c>
      <c r="L35" s="13"/>
      <c r="N35" s="14">
        <f>N31+N14</f>
        <v>474</v>
      </c>
      <c r="R35" s="15">
        <f>R14+R31</f>
        <v>541</v>
      </c>
    </row>
    <row r="36" spans="1:18" ht="15.75" thickTop="1" x14ac:dyDescent="0.25"/>
    <row r="37" spans="1:18" x14ac:dyDescent="0.25">
      <c r="I37" s="17">
        <f>I35/E35</f>
        <v>1.0623376623376624</v>
      </c>
      <c r="R37" s="17">
        <f>R35/N35</f>
        <v>1.1413502109704641</v>
      </c>
    </row>
    <row r="38" spans="1:18" ht="29.25" thickBot="1" x14ac:dyDescent="0.5">
      <c r="A38" s="11" t="s">
        <v>20</v>
      </c>
    </row>
    <row r="39" spans="1:18" ht="16.5" thickTop="1" thickBot="1" x14ac:dyDescent="0.3">
      <c r="C39" s="33" t="s">
        <v>11</v>
      </c>
      <c r="D39" s="34"/>
      <c r="E39" s="35"/>
      <c r="G39" s="36" t="s">
        <v>12</v>
      </c>
      <c r="H39" s="37"/>
      <c r="I39" s="38"/>
      <c r="K39" s="1" t="s">
        <v>19</v>
      </c>
      <c r="L39" s="33" t="s">
        <v>11</v>
      </c>
      <c r="M39" s="34"/>
      <c r="N39" s="35"/>
      <c r="P39" s="36" t="s">
        <v>12</v>
      </c>
      <c r="Q39" s="37"/>
      <c r="R39" s="38"/>
    </row>
    <row r="40" spans="1:18" ht="24" thickTop="1" x14ac:dyDescent="0.35">
      <c r="C40" s="16">
        <v>2016</v>
      </c>
      <c r="D40" s="16">
        <v>2022</v>
      </c>
      <c r="E40" s="16">
        <v>2022</v>
      </c>
      <c r="F40" s="10"/>
      <c r="G40" s="16">
        <v>2016</v>
      </c>
      <c r="H40" s="16">
        <v>2022</v>
      </c>
      <c r="I40" s="16">
        <v>2022</v>
      </c>
      <c r="L40" s="16">
        <v>2016</v>
      </c>
      <c r="M40" s="16">
        <v>2037</v>
      </c>
      <c r="N40" s="16">
        <v>2037</v>
      </c>
      <c r="O40" s="10"/>
      <c r="P40" s="16">
        <v>2016</v>
      </c>
      <c r="Q40" s="16">
        <v>2037</v>
      </c>
      <c r="R40" s="16">
        <v>2037</v>
      </c>
    </row>
    <row r="41" spans="1:18" ht="105" x14ac:dyDescent="0.25">
      <c r="C41" s="4" t="s">
        <v>8</v>
      </c>
      <c r="D41" s="4" t="s">
        <v>22</v>
      </c>
      <c r="E41" s="7" t="s">
        <v>10</v>
      </c>
      <c r="G41" s="4" t="s">
        <v>8</v>
      </c>
      <c r="H41" s="4" t="s">
        <v>17</v>
      </c>
      <c r="I41" s="8" t="s">
        <v>10</v>
      </c>
      <c r="L41" s="4" t="s">
        <v>8</v>
      </c>
      <c r="M41" s="4" t="s">
        <v>22</v>
      </c>
      <c r="N41" s="7" t="s">
        <v>10</v>
      </c>
      <c r="P41" s="4" t="s">
        <v>8</v>
      </c>
      <c r="Q41" s="4" t="s">
        <v>17</v>
      </c>
      <c r="R41" s="8" t="s">
        <v>10</v>
      </c>
    </row>
    <row r="42" spans="1:18" x14ac:dyDescent="0.25">
      <c r="C42" s="2" t="s">
        <v>9</v>
      </c>
      <c r="D42" s="2" t="s">
        <v>9</v>
      </c>
      <c r="E42" s="2" t="s">
        <v>9</v>
      </c>
      <c r="F42" s="2" t="s">
        <v>13</v>
      </c>
      <c r="G42" s="2" t="s">
        <v>9</v>
      </c>
      <c r="H42" s="2" t="s">
        <v>9</v>
      </c>
      <c r="I42" s="2" t="s">
        <v>9</v>
      </c>
      <c r="L42" s="2" t="s">
        <v>9</v>
      </c>
      <c r="M42" s="2" t="s">
        <v>9</v>
      </c>
      <c r="N42" s="2" t="s">
        <v>9</v>
      </c>
      <c r="O42" s="2" t="s">
        <v>13</v>
      </c>
      <c r="P42" s="2" t="s">
        <v>9</v>
      </c>
      <c r="Q42" s="2" t="s">
        <v>9</v>
      </c>
      <c r="R42" s="2" t="s">
        <v>9</v>
      </c>
    </row>
    <row r="43" spans="1:18" ht="21" x14ac:dyDescent="0.35">
      <c r="A43" s="9" t="s">
        <v>0</v>
      </c>
      <c r="C43" s="3">
        <v>4</v>
      </c>
      <c r="D43">
        <v>-1</v>
      </c>
      <c r="E43" s="9">
        <f t="shared" ref="E43:E49" si="8">SUM(C43:D43)</f>
        <v>3</v>
      </c>
      <c r="G43" s="3">
        <v>4</v>
      </c>
      <c r="H43">
        <v>1</v>
      </c>
      <c r="I43" s="9">
        <f t="shared" ref="I43:I49" si="9">SUM(G43:H43)</f>
        <v>5</v>
      </c>
      <c r="L43" s="3">
        <v>4</v>
      </c>
      <c r="M43">
        <v>-1</v>
      </c>
      <c r="N43" s="9">
        <f t="shared" ref="N43:N49" si="10">SUM(L43:M43)</f>
        <v>3</v>
      </c>
      <c r="P43" s="3">
        <v>4</v>
      </c>
      <c r="Q43">
        <v>5</v>
      </c>
      <c r="R43" s="9">
        <f t="shared" ref="R43:R49" si="11">SUM(P43:Q43)</f>
        <v>9</v>
      </c>
    </row>
    <row r="44" spans="1:18" ht="21" x14ac:dyDescent="0.35">
      <c r="A44" s="9" t="s">
        <v>1</v>
      </c>
      <c r="C44" s="3">
        <v>6</v>
      </c>
      <c r="D44">
        <v>1</v>
      </c>
      <c r="E44" s="19">
        <f t="shared" si="8"/>
        <v>7</v>
      </c>
      <c r="G44" s="3">
        <v>6</v>
      </c>
      <c r="H44">
        <v>6</v>
      </c>
      <c r="I44" s="19">
        <f t="shared" si="9"/>
        <v>12</v>
      </c>
      <c r="L44" s="3">
        <v>6</v>
      </c>
      <c r="M44">
        <v>1</v>
      </c>
      <c r="N44" s="19">
        <f t="shared" si="10"/>
        <v>7</v>
      </c>
      <c r="P44" s="3">
        <v>6</v>
      </c>
      <c r="Q44">
        <v>9</v>
      </c>
      <c r="R44" s="19">
        <f t="shared" si="11"/>
        <v>15</v>
      </c>
    </row>
    <row r="45" spans="1:18" ht="21" x14ac:dyDescent="0.35">
      <c r="A45" s="9" t="s">
        <v>2</v>
      </c>
      <c r="C45" s="3">
        <v>3</v>
      </c>
      <c r="D45">
        <v>1</v>
      </c>
      <c r="E45" s="19">
        <f t="shared" si="8"/>
        <v>4</v>
      </c>
      <c r="G45" s="3">
        <v>3</v>
      </c>
      <c r="H45">
        <v>4</v>
      </c>
      <c r="I45" s="19">
        <f t="shared" si="9"/>
        <v>7</v>
      </c>
      <c r="L45" s="3">
        <v>3</v>
      </c>
      <c r="M45">
        <v>1</v>
      </c>
      <c r="N45" s="19">
        <f t="shared" si="10"/>
        <v>4</v>
      </c>
      <c r="P45" s="3">
        <v>3</v>
      </c>
      <c r="Q45">
        <v>6</v>
      </c>
      <c r="R45" s="19">
        <f t="shared" si="11"/>
        <v>9</v>
      </c>
    </row>
    <row r="46" spans="1:18" ht="21" x14ac:dyDescent="0.35">
      <c r="A46" s="9" t="s">
        <v>3</v>
      </c>
      <c r="C46" s="3">
        <v>265</v>
      </c>
      <c r="D46">
        <v>45</v>
      </c>
      <c r="E46" s="9">
        <f t="shared" si="8"/>
        <v>310</v>
      </c>
      <c r="G46" s="3">
        <v>265</v>
      </c>
      <c r="H46">
        <v>60</v>
      </c>
      <c r="I46" s="9">
        <f t="shared" si="9"/>
        <v>325</v>
      </c>
      <c r="L46" s="3">
        <v>265</v>
      </c>
      <c r="M46">
        <v>114</v>
      </c>
      <c r="N46" s="9">
        <f t="shared" si="10"/>
        <v>379</v>
      </c>
      <c r="P46" s="3">
        <v>265</v>
      </c>
      <c r="Q46">
        <v>131</v>
      </c>
      <c r="R46" s="9">
        <f t="shared" si="11"/>
        <v>396</v>
      </c>
    </row>
    <row r="47" spans="1:18" ht="21" x14ac:dyDescent="0.35">
      <c r="A47" s="9" t="s">
        <v>4</v>
      </c>
      <c r="C47" s="3">
        <v>16</v>
      </c>
      <c r="D47">
        <v>13</v>
      </c>
      <c r="E47" s="9">
        <f t="shared" si="8"/>
        <v>29</v>
      </c>
      <c r="G47" s="3">
        <v>16</v>
      </c>
      <c r="H47">
        <v>4</v>
      </c>
      <c r="I47" s="9">
        <f t="shared" si="9"/>
        <v>20</v>
      </c>
      <c r="L47" s="3">
        <v>16</v>
      </c>
      <c r="M47">
        <v>17</v>
      </c>
      <c r="N47" s="9">
        <f t="shared" si="10"/>
        <v>33</v>
      </c>
      <c r="P47" s="3">
        <v>16</v>
      </c>
      <c r="Q47">
        <v>12</v>
      </c>
      <c r="R47" s="9">
        <f t="shared" si="11"/>
        <v>28</v>
      </c>
    </row>
    <row r="48" spans="1:18" ht="21" x14ac:dyDescent="0.35">
      <c r="A48" s="9" t="s">
        <v>5</v>
      </c>
      <c r="C48" s="3">
        <v>22</v>
      </c>
      <c r="D48">
        <v>-10</v>
      </c>
      <c r="E48" s="9">
        <f t="shared" si="8"/>
        <v>12</v>
      </c>
      <c r="G48" s="3">
        <v>22</v>
      </c>
      <c r="H48">
        <v>5</v>
      </c>
      <c r="I48" s="9">
        <f t="shared" si="9"/>
        <v>27</v>
      </c>
      <c r="L48" s="3">
        <v>22</v>
      </c>
      <c r="M48">
        <v>-9</v>
      </c>
      <c r="N48" s="9">
        <f t="shared" si="10"/>
        <v>13</v>
      </c>
      <c r="P48" s="3">
        <v>22</v>
      </c>
      <c r="Q48">
        <v>11</v>
      </c>
      <c r="R48" s="9">
        <f t="shared" si="11"/>
        <v>33</v>
      </c>
    </row>
    <row r="49" spans="1:18" ht="21" x14ac:dyDescent="0.35">
      <c r="A49" s="9" t="s">
        <v>6</v>
      </c>
      <c r="C49" s="3">
        <v>18</v>
      </c>
      <c r="D49">
        <v>-8</v>
      </c>
      <c r="E49" s="9">
        <f t="shared" si="8"/>
        <v>10</v>
      </c>
      <c r="G49" s="3">
        <v>18</v>
      </c>
      <c r="H49">
        <v>-7</v>
      </c>
      <c r="I49" s="9">
        <f t="shared" si="9"/>
        <v>11</v>
      </c>
      <c r="L49" s="3">
        <v>18</v>
      </c>
      <c r="M49">
        <v>-9</v>
      </c>
      <c r="N49" s="9">
        <f t="shared" si="10"/>
        <v>9</v>
      </c>
      <c r="P49" s="3">
        <v>18</v>
      </c>
      <c r="Q49">
        <v>-6</v>
      </c>
      <c r="R49" s="9">
        <f t="shared" si="11"/>
        <v>12</v>
      </c>
    </row>
    <row r="51" spans="1:18" ht="36.75" thickBot="1" x14ac:dyDescent="0.6">
      <c r="C51" s="6">
        <f>SUM(C43:C50)</f>
        <v>334</v>
      </c>
      <c r="D51" s="6">
        <f>SUM(D43:D50)</f>
        <v>41</v>
      </c>
      <c r="E51" s="14">
        <f>SUM(C51:D51)</f>
        <v>375</v>
      </c>
      <c r="G51" s="6">
        <f>SUM(G43:G50)</f>
        <v>334</v>
      </c>
      <c r="H51" s="6">
        <f>SUM(H43:H50)</f>
        <v>73</v>
      </c>
      <c r="I51" s="15">
        <f>SUM(G51:H51)</f>
        <v>407</v>
      </c>
      <c r="K51" s="18">
        <f>I51-E51</f>
        <v>32</v>
      </c>
      <c r="L51" s="6">
        <f>SUM(L43:L50)</f>
        <v>334</v>
      </c>
      <c r="M51" s="6">
        <f>SUM(M43:M50)</f>
        <v>114</v>
      </c>
      <c r="N51" s="14">
        <f>SUM(L51:M51)</f>
        <v>448</v>
      </c>
      <c r="P51" s="6">
        <f>SUM(P43:P50)</f>
        <v>334</v>
      </c>
      <c r="Q51" s="6">
        <f>SUM(Q43:Q50)</f>
        <v>168</v>
      </c>
      <c r="R51" s="15">
        <f>SUM(P51:Q51)</f>
        <v>502</v>
      </c>
    </row>
    <row r="52" spans="1:18" ht="15.75" thickTop="1" x14ac:dyDescent="0.25">
      <c r="E52" s="5">
        <f>E51/C51</f>
        <v>1.1227544910179641</v>
      </c>
      <c r="I52" s="5">
        <f>I51/G51</f>
        <v>1.2185628742514969</v>
      </c>
      <c r="N52" s="5">
        <f>N51/L51</f>
        <v>1.341317365269461</v>
      </c>
      <c r="R52" s="5">
        <f>R51/P51</f>
        <v>1.5029940119760479</v>
      </c>
    </row>
    <row r="55" spans="1:18" ht="29.25" thickBot="1" x14ac:dyDescent="0.5">
      <c r="A55" s="11" t="s">
        <v>21</v>
      </c>
    </row>
    <row r="56" spans="1:18" ht="16.5" thickTop="1" thickBot="1" x14ac:dyDescent="0.3">
      <c r="C56" s="33" t="s">
        <v>11</v>
      </c>
      <c r="D56" s="34"/>
      <c r="E56" s="35"/>
      <c r="G56" s="36" t="s">
        <v>12</v>
      </c>
      <c r="H56" s="37"/>
      <c r="I56" s="38"/>
      <c r="L56" s="33" t="s">
        <v>11</v>
      </c>
      <c r="M56" s="34"/>
      <c r="N56" s="35"/>
      <c r="P56" s="36" t="s">
        <v>12</v>
      </c>
      <c r="Q56" s="37"/>
      <c r="R56" s="38"/>
    </row>
    <row r="57" spans="1:18" ht="24" thickTop="1" x14ac:dyDescent="0.35">
      <c r="C57" s="16">
        <v>2016</v>
      </c>
      <c r="D57" s="16">
        <v>2022</v>
      </c>
      <c r="E57" s="16">
        <v>2022</v>
      </c>
      <c r="F57" s="10"/>
      <c r="G57" s="16">
        <v>2016</v>
      </c>
      <c r="H57" s="16">
        <v>2022</v>
      </c>
      <c r="I57" s="16">
        <v>2022</v>
      </c>
      <c r="L57" s="16">
        <v>2016</v>
      </c>
      <c r="M57" s="16">
        <v>2037</v>
      </c>
      <c r="N57" s="16">
        <v>2037</v>
      </c>
      <c r="O57" s="10"/>
      <c r="P57" s="16">
        <v>2016</v>
      </c>
      <c r="Q57" s="16">
        <v>2037</v>
      </c>
      <c r="R57" s="16">
        <v>2037</v>
      </c>
    </row>
    <row r="58" spans="1:18" ht="105" x14ac:dyDescent="0.25">
      <c r="C58" s="4" t="s">
        <v>8</v>
      </c>
      <c r="D58" s="4" t="s">
        <v>16</v>
      </c>
      <c r="E58" s="7" t="s">
        <v>10</v>
      </c>
      <c r="G58" s="4" t="s">
        <v>8</v>
      </c>
      <c r="H58" s="4" t="s">
        <v>17</v>
      </c>
      <c r="I58" s="8" t="s">
        <v>10</v>
      </c>
      <c r="L58" s="4" t="s">
        <v>8</v>
      </c>
      <c r="M58" s="4" t="s">
        <v>16</v>
      </c>
      <c r="N58" s="7" t="s">
        <v>10</v>
      </c>
      <c r="P58" s="4" t="s">
        <v>8</v>
      </c>
      <c r="Q58" s="4" t="s">
        <v>17</v>
      </c>
      <c r="R58" s="8" t="s">
        <v>10</v>
      </c>
    </row>
    <row r="59" spans="1:18" x14ac:dyDescent="0.25">
      <c r="C59" s="2" t="s">
        <v>9</v>
      </c>
      <c r="D59" s="2" t="s">
        <v>9</v>
      </c>
      <c r="E59" s="2" t="s">
        <v>9</v>
      </c>
      <c r="F59" s="2" t="s">
        <v>13</v>
      </c>
      <c r="G59" s="2" t="s">
        <v>9</v>
      </c>
      <c r="H59" s="2" t="s">
        <v>9</v>
      </c>
      <c r="I59" s="2" t="s">
        <v>9</v>
      </c>
      <c r="L59" s="2" t="s">
        <v>9</v>
      </c>
      <c r="M59" s="2" t="s">
        <v>9</v>
      </c>
      <c r="N59" s="2" t="s">
        <v>9</v>
      </c>
      <c r="O59" s="2" t="s">
        <v>13</v>
      </c>
      <c r="P59" s="2" t="s">
        <v>9</v>
      </c>
      <c r="Q59" s="2" t="s">
        <v>9</v>
      </c>
      <c r="R59" s="2" t="s">
        <v>9</v>
      </c>
    </row>
    <row r="60" spans="1:18" ht="21" x14ac:dyDescent="0.35">
      <c r="A60" s="9" t="s">
        <v>0</v>
      </c>
      <c r="C60" s="3">
        <v>0</v>
      </c>
      <c r="D60">
        <v>0</v>
      </c>
      <c r="E60" s="9">
        <f t="shared" ref="E60:E66" si="12">SUM(C60:D60)</f>
        <v>0</v>
      </c>
      <c r="G60" s="3">
        <v>0</v>
      </c>
      <c r="H60">
        <v>0</v>
      </c>
      <c r="I60">
        <f t="shared" ref="I60:I66" si="13">SUM(G60:H60)</f>
        <v>0</v>
      </c>
      <c r="L60" s="3">
        <v>0</v>
      </c>
      <c r="M60">
        <v>0</v>
      </c>
      <c r="N60" s="9">
        <f t="shared" ref="N60:N66" si="14">SUM(L60:M60)</f>
        <v>0</v>
      </c>
      <c r="P60" s="3">
        <v>0</v>
      </c>
      <c r="Q60">
        <v>0</v>
      </c>
      <c r="R60">
        <f t="shared" ref="R60:R66" si="15">SUM(P60:Q60)</f>
        <v>0</v>
      </c>
    </row>
    <row r="61" spans="1:18" ht="21" x14ac:dyDescent="0.35">
      <c r="A61" s="9" t="s">
        <v>1</v>
      </c>
      <c r="C61" s="3">
        <v>0</v>
      </c>
      <c r="D61">
        <v>0</v>
      </c>
      <c r="E61" s="9">
        <f t="shared" si="12"/>
        <v>0</v>
      </c>
      <c r="G61" s="3">
        <v>0</v>
      </c>
      <c r="H61">
        <v>0</v>
      </c>
      <c r="I61">
        <f t="shared" si="13"/>
        <v>0</v>
      </c>
      <c r="L61" s="3">
        <v>0</v>
      </c>
      <c r="M61">
        <v>0</v>
      </c>
      <c r="N61" s="9">
        <f t="shared" si="14"/>
        <v>0</v>
      </c>
      <c r="P61" s="3">
        <v>0</v>
      </c>
      <c r="Q61">
        <v>0</v>
      </c>
      <c r="R61">
        <f t="shared" si="15"/>
        <v>0</v>
      </c>
    </row>
    <row r="62" spans="1:18" ht="21" x14ac:dyDescent="0.35">
      <c r="A62" s="9" t="s">
        <v>2</v>
      </c>
      <c r="C62" s="3">
        <v>0</v>
      </c>
      <c r="D62">
        <v>0</v>
      </c>
      <c r="E62" s="9">
        <f t="shared" si="12"/>
        <v>0</v>
      </c>
      <c r="G62" s="3">
        <v>0</v>
      </c>
      <c r="H62">
        <v>0</v>
      </c>
      <c r="I62">
        <f t="shared" si="13"/>
        <v>0</v>
      </c>
      <c r="L62" s="3">
        <v>0</v>
      </c>
      <c r="M62">
        <v>0</v>
      </c>
      <c r="N62" s="9">
        <f t="shared" si="14"/>
        <v>0</v>
      </c>
      <c r="P62" s="3">
        <v>0</v>
      </c>
      <c r="Q62">
        <v>0</v>
      </c>
      <c r="R62">
        <f t="shared" si="15"/>
        <v>0</v>
      </c>
    </row>
    <row r="63" spans="1:18" ht="21" x14ac:dyDescent="0.35">
      <c r="A63" s="9" t="s">
        <v>3</v>
      </c>
      <c r="C63" s="3">
        <v>0</v>
      </c>
      <c r="D63">
        <v>12</v>
      </c>
      <c r="E63" s="9">
        <f t="shared" si="12"/>
        <v>12</v>
      </c>
      <c r="G63" s="3">
        <v>0</v>
      </c>
      <c r="H63">
        <v>0</v>
      </c>
      <c r="I63">
        <f t="shared" si="13"/>
        <v>0</v>
      </c>
      <c r="L63" s="3">
        <v>0</v>
      </c>
      <c r="M63">
        <v>25</v>
      </c>
      <c r="N63" s="9">
        <f t="shared" si="14"/>
        <v>25</v>
      </c>
      <c r="P63" s="3">
        <v>0</v>
      </c>
      <c r="Q63">
        <v>31</v>
      </c>
      <c r="R63">
        <f t="shared" si="15"/>
        <v>31</v>
      </c>
    </row>
    <row r="64" spans="1:18" ht="21" x14ac:dyDescent="0.35">
      <c r="A64" s="9" t="s">
        <v>4</v>
      </c>
      <c r="C64" s="3">
        <v>0</v>
      </c>
      <c r="D64">
        <v>0</v>
      </c>
      <c r="E64" s="9">
        <f t="shared" si="12"/>
        <v>0</v>
      </c>
      <c r="G64" s="3">
        <v>0</v>
      </c>
      <c r="H64">
        <v>0</v>
      </c>
      <c r="I64">
        <f t="shared" si="13"/>
        <v>0</v>
      </c>
      <c r="L64" s="3">
        <v>0</v>
      </c>
      <c r="M64">
        <v>0</v>
      </c>
      <c r="N64" s="9">
        <f t="shared" si="14"/>
        <v>0</v>
      </c>
      <c r="P64" s="3">
        <v>0</v>
      </c>
      <c r="Q64">
        <v>0</v>
      </c>
      <c r="R64">
        <f t="shared" si="15"/>
        <v>0</v>
      </c>
    </row>
    <row r="65" spans="1:18" ht="21" x14ac:dyDescent="0.35">
      <c r="A65" s="9" t="s">
        <v>5</v>
      </c>
      <c r="C65" s="3">
        <v>0</v>
      </c>
      <c r="D65">
        <v>0</v>
      </c>
      <c r="E65" s="9">
        <f t="shared" si="12"/>
        <v>0</v>
      </c>
      <c r="G65" s="3">
        <v>0</v>
      </c>
      <c r="H65">
        <v>0</v>
      </c>
      <c r="I65">
        <f t="shared" si="13"/>
        <v>0</v>
      </c>
      <c r="L65" s="3">
        <v>0</v>
      </c>
      <c r="M65">
        <v>0</v>
      </c>
      <c r="N65" s="9">
        <f t="shared" si="14"/>
        <v>0</v>
      </c>
      <c r="P65" s="3">
        <v>0</v>
      </c>
      <c r="Q65">
        <v>6</v>
      </c>
      <c r="R65">
        <f t="shared" si="15"/>
        <v>6</v>
      </c>
    </row>
    <row r="66" spans="1:18" ht="21" x14ac:dyDescent="0.35">
      <c r="A66" s="9" t="s">
        <v>6</v>
      </c>
      <c r="C66" s="3">
        <v>0</v>
      </c>
      <c r="D66">
        <v>0</v>
      </c>
      <c r="E66" s="9">
        <f t="shared" si="12"/>
        <v>0</v>
      </c>
      <c r="G66" s="3">
        <v>0</v>
      </c>
      <c r="H66">
        <v>0</v>
      </c>
      <c r="I66">
        <f t="shared" si="13"/>
        <v>0</v>
      </c>
      <c r="L66" s="3">
        <v>0</v>
      </c>
      <c r="M66">
        <v>0</v>
      </c>
      <c r="N66" s="9">
        <f t="shared" si="14"/>
        <v>0</v>
      </c>
      <c r="P66" s="3">
        <v>0</v>
      </c>
      <c r="Q66">
        <v>0</v>
      </c>
      <c r="R66">
        <f t="shared" si="15"/>
        <v>0</v>
      </c>
    </row>
    <row r="68" spans="1:18" ht="36.75" thickBot="1" x14ac:dyDescent="0.6">
      <c r="C68" s="6">
        <f>SUM(C60:C67)</f>
        <v>0</v>
      </c>
      <c r="D68" s="6">
        <f>SUM(D60:D67)</f>
        <v>12</v>
      </c>
      <c r="E68" s="14">
        <f>SUM(C68:D68)</f>
        <v>12</v>
      </c>
      <c r="G68" s="6">
        <f>SUM(G60:G67)</f>
        <v>0</v>
      </c>
      <c r="H68" s="6">
        <f>SUM(H60:H67)</f>
        <v>0</v>
      </c>
      <c r="I68" s="15">
        <f>SUM(G68:H68)</f>
        <v>0</v>
      </c>
      <c r="K68" s="18">
        <f>I68-E68</f>
        <v>-12</v>
      </c>
      <c r="L68" s="6">
        <f>SUM(L60:L67)</f>
        <v>0</v>
      </c>
      <c r="M68" s="6">
        <f>SUM(M60:M67)</f>
        <v>25</v>
      </c>
      <c r="N68" s="14">
        <f>SUM(L68:M68)</f>
        <v>25</v>
      </c>
      <c r="P68" s="6">
        <f>SUM(P60:P67)</f>
        <v>0</v>
      </c>
      <c r="Q68" s="6">
        <f>SUM(Q60:Q67)</f>
        <v>37</v>
      </c>
      <c r="R68" s="15">
        <f>SUM(P68:Q68)</f>
        <v>37</v>
      </c>
    </row>
    <row r="69" spans="1:18" ht="15.75" thickTop="1" x14ac:dyDescent="0.25">
      <c r="E69" s="5" t="s">
        <v>13</v>
      </c>
      <c r="I69" s="12">
        <f>I68/E68</f>
        <v>0</v>
      </c>
      <c r="N69" s="5" t="s">
        <v>13</v>
      </c>
      <c r="R69" s="12">
        <f>R68/N68</f>
        <v>1.48</v>
      </c>
    </row>
    <row r="72" spans="1:18" ht="36.75" thickBot="1" x14ac:dyDescent="0.6">
      <c r="A72" s="13" t="s">
        <v>14</v>
      </c>
      <c r="B72" s="13"/>
      <c r="C72" s="13"/>
      <c r="E72" s="14">
        <f>E68+E51</f>
        <v>387</v>
      </c>
      <c r="I72" s="15">
        <f>I51+I68</f>
        <v>407</v>
      </c>
      <c r="K72" s="18">
        <f>I72-E72</f>
        <v>20</v>
      </c>
      <c r="L72" s="13"/>
      <c r="N72" s="14">
        <f>N68+N51</f>
        <v>473</v>
      </c>
      <c r="R72" s="15">
        <f>R51+R68</f>
        <v>539</v>
      </c>
    </row>
    <row r="73" spans="1:18" ht="15.75" thickTop="1" x14ac:dyDescent="0.25"/>
    <row r="76" spans="1:18" ht="36.75" thickBot="1" x14ac:dyDescent="0.6">
      <c r="A76" s="13" t="s">
        <v>23</v>
      </c>
      <c r="B76" s="13"/>
      <c r="C76" s="13"/>
      <c r="D76" s="20"/>
      <c r="E76" s="14">
        <f>E72+E35</f>
        <v>772</v>
      </c>
      <c r="I76" s="15">
        <f>I35+I72</f>
        <v>816</v>
      </c>
      <c r="K76" s="18">
        <f>I76-E76</f>
        <v>44</v>
      </c>
      <c r="L76" s="13"/>
      <c r="M76" s="20"/>
      <c r="N76" s="14">
        <f>N72+N35</f>
        <v>947</v>
      </c>
      <c r="R76" s="15">
        <f>R35+R72</f>
        <v>1080</v>
      </c>
    </row>
    <row r="77" spans="1:18" ht="15.75" thickTop="1" x14ac:dyDescent="0.25">
      <c r="I77" s="21">
        <f>I76/E76</f>
        <v>1.0569948186528497</v>
      </c>
      <c r="R77" s="21">
        <f>R76/N76</f>
        <v>1.1404435058078142</v>
      </c>
    </row>
    <row r="80" spans="1:18" x14ac:dyDescent="0.25">
      <c r="A80" s="13" t="s">
        <v>24</v>
      </c>
      <c r="B80" s="13"/>
      <c r="C80">
        <f t="shared" ref="C80:D80" si="16">C43+C44+C45+C48+C49</f>
        <v>53</v>
      </c>
      <c r="D80">
        <f t="shared" si="16"/>
        <v>-17</v>
      </c>
      <c r="E80">
        <f>E43+E44+E45+E48+E49</f>
        <v>36</v>
      </c>
      <c r="I80">
        <f>I43+I44+I45+I48+I49+I60+I61+I62+I65+I66</f>
        <v>62</v>
      </c>
      <c r="L80">
        <f t="shared" ref="L80:M80" si="17">L43+L44+L45+L48+L49</f>
        <v>53</v>
      </c>
      <c r="M80">
        <f t="shared" si="17"/>
        <v>-17</v>
      </c>
      <c r="N80">
        <f>N43+N44+N45+N48+N49</f>
        <v>36</v>
      </c>
      <c r="R80">
        <f>R43+R44+R45+R48+R49+R60+R61+R62+R65+R66</f>
        <v>84</v>
      </c>
    </row>
    <row r="81" spans="1:18" x14ac:dyDescent="0.25">
      <c r="A81" s="13" t="s">
        <v>25</v>
      </c>
      <c r="B81" s="13"/>
      <c r="C81">
        <f t="shared" ref="C81:D81" si="18">C6+C7+C8+C11+C12+C23+C24+C25+C28+C29</f>
        <v>46</v>
      </c>
      <c r="D81">
        <f t="shared" si="18"/>
        <v>-17</v>
      </c>
      <c r="E81">
        <f>E6+E7+E8+E11+E12+E23+E24+E25+E28+E29</f>
        <v>29</v>
      </c>
      <c r="I81">
        <f>I6+I7+I8+I11+I12+I23+I24+I25+I28+I29</f>
        <v>46</v>
      </c>
      <c r="L81">
        <f t="shared" ref="L81:M81" si="19">L6+L7+L8+L11+L12+L23+L24+L25+L28+L29</f>
        <v>46</v>
      </c>
      <c r="M81">
        <f t="shared" si="19"/>
        <v>-17</v>
      </c>
      <c r="N81">
        <f>N6+N7+N8+N11+N12+N23+N24+N25+N28+N29</f>
        <v>29</v>
      </c>
      <c r="R81">
        <f>R6+R7+R8+R11+R12+R23+R24+R25+R28+R29</f>
        <v>62</v>
      </c>
    </row>
    <row r="82" spans="1:18" ht="15.75" thickBot="1" x14ac:dyDescent="0.3">
      <c r="C82" s="32">
        <f>SUM(C80:C81)</f>
        <v>99</v>
      </c>
      <c r="E82" s="22">
        <f>SUM(E80:E81)</f>
        <v>65</v>
      </c>
      <c r="I82" s="23">
        <f>SUM(I80:I81)</f>
        <v>108</v>
      </c>
      <c r="L82" s="32">
        <f>SUM(L80:L81)</f>
        <v>99</v>
      </c>
      <c r="N82" s="22">
        <f>SUM(N80:N81)</f>
        <v>65</v>
      </c>
      <c r="R82" s="23">
        <f>SUM(R80:R81)</f>
        <v>146</v>
      </c>
    </row>
    <row r="83" spans="1:18" ht="15.75" thickTop="1" x14ac:dyDescent="0.25"/>
    <row r="85" spans="1:18" x14ac:dyDescent="0.25">
      <c r="G85">
        <v>317</v>
      </c>
    </row>
    <row r="86" spans="1:18" x14ac:dyDescent="0.25">
      <c r="G86">
        <v>12</v>
      </c>
    </row>
    <row r="87" spans="1:18" x14ac:dyDescent="0.25">
      <c r="G87">
        <v>68</v>
      </c>
    </row>
    <row r="88" spans="1:18" x14ac:dyDescent="0.25">
      <c r="G88">
        <v>375</v>
      </c>
    </row>
  </sheetData>
  <mergeCells count="16">
    <mergeCell ref="C56:E56"/>
    <mergeCell ref="G56:I56"/>
    <mergeCell ref="C2:E2"/>
    <mergeCell ref="G2:I2"/>
    <mergeCell ref="C19:E19"/>
    <mergeCell ref="G19:I19"/>
    <mergeCell ref="C39:E39"/>
    <mergeCell ref="G39:I39"/>
    <mergeCell ref="L56:N56"/>
    <mergeCell ref="P56:R56"/>
    <mergeCell ref="L2:N2"/>
    <mergeCell ref="P2:R2"/>
    <mergeCell ref="L19:N19"/>
    <mergeCell ref="P19:R19"/>
    <mergeCell ref="L39:N39"/>
    <mergeCell ref="P39:R39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  <headerFooter>
    <oddHeader>&amp;CDAA Estimates on Representative Summers day
Wind Westerly 70% of time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Detailed analysis</vt:lpstr>
      <vt:lpstr>'Detailed analysis'!Print_Area</vt:lpstr>
      <vt:lpstr>Summary!Print_Area</vt:lpstr>
    </vt:vector>
  </TitlesOfParts>
  <Company>Dublin City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dcu</dc:creator>
  <cp:lastModifiedBy>David Kelly</cp:lastModifiedBy>
  <cp:lastPrinted>2016-10-26T20:43:48Z</cp:lastPrinted>
  <dcterms:created xsi:type="dcterms:W3CDTF">2016-10-26T11:32:58Z</dcterms:created>
  <dcterms:modified xsi:type="dcterms:W3CDTF">2016-10-26T21:22:05Z</dcterms:modified>
</cp:coreProperties>
</file>